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Water Level Readings" sheetId="1" r:id="rId1"/>
    <sheet name="Events" sheetId="3" r:id="rId2"/>
    <sheet name="Datum Elevations" sheetId="2" r:id="rId3"/>
    <sheet name="Event flags" sheetId="4" r:id="rId4"/>
  </sheets>
  <externalReferences>
    <externalReference r:id="rId5"/>
  </externalReferences>
  <definedNames>
    <definedName name="_xlnm._FilterDatabase" localSheetId="2" hidden="1">'Datum Elevations'!$A$1:$C$1</definedName>
    <definedName name="_xlnm._FilterDatabase" localSheetId="0" hidden="1">'Water Level Readings'!$A$1:$J$8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6" i="3"/>
  <c r="H10" i="1"/>
  <c r="I10" i="1" s="1"/>
  <c r="C10" i="1"/>
  <c r="I9" i="1"/>
  <c r="C9" i="1"/>
  <c r="C5" i="1" l="1"/>
  <c r="C6" i="1"/>
  <c r="C7" i="1"/>
  <c r="C8" i="1"/>
  <c r="C3" i="1"/>
  <c r="C2" i="1"/>
  <c r="H2" i="1" l="1"/>
  <c r="I2" i="1" s="1"/>
  <c r="H3" i="1"/>
  <c r="I3" i="1" s="1"/>
  <c r="H7" i="1" l="1"/>
  <c r="I7" i="1" s="1"/>
  <c r="H8" i="1"/>
  <c r="I8" i="1" s="1"/>
  <c r="C5" i="3" l="1"/>
  <c r="C3" i="3"/>
  <c r="C4" i="3"/>
  <c r="H6" i="1"/>
  <c r="I6" i="1" s="1"/>
  <c r="C2" i="3"/>
  <c r="H5" i="1" l="1"/>
  <c r="I5" i="1" s="1"/>
  <c r="H4" i="1" l="1"/>
  <c r="I4" i="1" s="1"/>
  <c r="C4" i="1"/>
</calcChain>
</file>

<file path=xl/sharedStrings.xml><?xml version="1.0" encoding="utf-8"?>
<sst xmlns="http://schemas.openxmlformats.org/spreadsheetml/2006/main" count="88" uniqueCount="30">
  <si>
    <t>Date</t>
  </si>
  <si>
    <t>Time</t>
  </si>
  <si>
    <t>datetime</t>
  </si>
  <si>
    <t>Loc</t>
  </si>
  <si>
    <t>WL (mbdat)</t>
  </si>
  <si>
    <t>datum</t>
  </si>
  <si>
    <t>datum ele (mAOD)</t>
  </si>
  <si>
    <t>elevation (mAOD)</t>
  </si>
  <si>
    <t>casing</t>
  </si>
  <si>
    <t>WL (mAOD)</t>
  </si>
  <si>
    <t>Event Comments</t>
  </si>
  <si>
    <t>Chamber flooded, extra sensor installed</t>
  </si>
  <si>
    <t>VWP Logger flooded, removed for data recovery</t>
  </si>
  <si>
    <t>Loggers pulled, restarted/recalibrated, 1x LTC installed at 128 mbgl, checked logging was working correctly and reinstated</t>
  </si>
  <si>
    <t>Logger installed</t>
  </si>
  <si>
    <t>Logger removed</t>
  </si>
  <si>
    <t>Water level taken</t>
  </si>
  <si>
    <t>Maintenance</t>
  </si>
  <si>
    <t>Error</t>
  </si>
  <si>
    <t>Y</t>
  </si>
  <si>
    <t>N</t>
  </si>
  <si>
    <t>Calibration</t>
  </si>
  <si>
    <t>BST/GMT</t>
  </si>
  <si>
    <t>BST</t>
  </si>
  <si>
    <t>GMT</t>
  </si>
  <si>
    <t>Bede-BT</t>
  </si>
  <si>
    <t>Bede-HM</t>
  </si>
  <si>
    <t xml:space="preserve">VWP Data logger wired up and installed. Calibration factors added, reporting in kPa with linear conversion. </t>
  </si>
  <si>
    <t>VWP data downloaded - clock had stopped. VWP reset and started logging again. LTC logger showing no connection. Removed and new logger installed (calibrated 28/02/2024).</t>
  </si>
  <si>
    <t>Water level taken. Data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</si>
</sst>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  <xf numFmtId="0" fontId="0" fillId="0" borderId="0" xfId="0" applyFill="1"/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at/4.%20R&amp;D/2.%20Ongoing%20projects/Living%20Lab/6.%20Technical/Instrumentation/Data/1.%20Raw%20data/LL_BHs/Bede%20site%20(A5)/All_data/LLA5_Events_WaterLev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Level Readings"/>
      <sheetName val="Events"/>
      <sheetName val="Datum Elevations"/>
      <sheetName val="Event flags"/>
    </sheetNames>
    <sheetDataSet>
      <sheetData sheetId="0"/>
      <sheetData sheetId="1"/>
      <sheetData sheetId="2">
        <row r="2">
          <cell r="A2" t="str">
            <v>Bede-BT</v>
          </cell>
          <cell r="B2" t="str">
            <v>casing</v>
          </cell>
          <cell r="C2">
            <v>29.4</v>
          </cell>
        </row>
        <row r="3">
          <cell r="A3" t="str">
            <v>Bede-HM</v>
          </cell>
          <cell r="B3" t="str">
            <v>casing</v>
          </cell>
          <cell r="C3">
            <v>29.4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2" workbookViewId="0">
      <selection activeCell="C39" sqref="C38:C39"/>
    </sheetView>
  </sheetViews>
  <sheetFormatPr defaultRowHeight="15" x14ac:dyDescent="0.25"/>
  <cols>
    <col min="1" max="1" width="10.7109375" bestFit="1" customWidth="1"/>
    <col min="3" max="4" width="23.42578125" customWidth="1"/>
    <col min="6" max="6" width="11.28515625" bestFit="1" customWidth="1"/>
    <col min="8" max="8" width="17.85546875" bestFit="1" customWidth="1"/>
    <col min="9" max="9" width="13.5703125" bestFit="1" customWidth="1"/>
    <col min="10" max="10" width="19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22</v>
      </c>
      <c r="E1" t="s">
        <v>3</v>
      </c>
      <c r="F1" t="s">
        <v>4</v>
      </c>
      <c r="G1" t="s">
        <v>5</v>
      </c>
      <c r="H1" t="s">
        <v>6</v>
      </c>
      <c r="I1" t="s">
        <v>9</v>
      </c>
    </row>
    <row r="2" spans="1:10" x14ac:dyDescent="0.25">
      <c r="A2" s="1">
        <v>45110</v>
      </c>
      <c r="B2" s="2">
        <v>0.625</v>
      </c>
      <c r="C2" s="3">
        <f t="shared" ref="C2:C10" si="0">A2+B2</f>
        <v>45110.625</v>
      </c>
      <c r="D2" s="3" t="s">
        <v>23</v>
      </c>
      <c r="E2" t="s">
        <v>25</v>
      </c>
      <c r="F2">
        <v>27.88</v>
      </c>
      <c r="G2" t="s">
        <v>8</v>
      </c>
      <c r="H2">
        <f>VLOOKUP(E2,'Datum Elevations'!$A$2:$C$8,3,FALSE)</f>
        <v>29.4</v>
      </c>
      <c r="I2">
        <f t="shared" ref="I2:I10" si="1">H2-F2</f>
        <v>1.5199999999999996</v>
      </c>
      <c r="J2" s="4"/>
    </row>
    <row r="3" spans="1:10" x14ac:dyDescent="0.25">
      <c r="A3" s="1">
        <v>45110</v>
      </c>
      <c r="B3" s="2">
        <v>0.625</v>
      </c>
      <c r="C3" s="3">
        <f t="shared" si="0"/>
        <v>45110.625</v>
      </c>
      <c r="D3" s="3" t="s">
        <v>23</v>
      </c>
      <c r="E3" t="s">
        <v>26</v>
      </c>
      <c r="F3">
        <v>27.61</v>
      </c>
      <c r="G3" t="s">
        <v>8</v>
      </c>
      <c r="H3">
        <f>VLOOKUP(E3,'Datum Elevations'!$A$2:$C$8,3,FALSE)</f>
        <v>29.4</v>
      </c>
      <c r="I3">
        <f t="shared" si="1"/>
        <v>1.7899999999999991</v>
      </c>
    </row>
    <row r="4" spans="1:10" x14ac:dyDescent="0.25">
      <c r="A4" s="1">
        <v>45145</v>
      </c>
      <c r="B4" s="2">
        <v>0.60902777777777783</v>
      </c>
      <c r="C4" s="3">
        <f t="shared" si="0"/>
        <v>45145.609027777777</v>
      </c>
      <c r="D4" s="3" t="s">
        <v>23</v>
      </c>
      <c r="E4" t="s">
        <v>26</v>
      </c>
      <c r="F4">
        <v>27.175000000000001</v>
      </c>
      <c r="G4" t="s">
        <v>8</v>
      </c>
      <c r="H4">
        <f>VLOOKUP(E4,'Datum Elevations'!$A$2:$C$8,3,FALSE)</f>
        <v>29.4</v>
      </c>
      <c r="I4">
        <f t="shared" si="1"/>
        <v>2.2249999999999979</v>
      </c>
    </row>
    <row r="5" spans="1:10" x14ac:dyDescent="0.25">
      <c r="A5" s="1">
        <v>45145</v>
      </c>
      <c r="B5" s="2">
        <v>0.61111111111111105</v>
      </c>
      <c r="C5" s="3">
        <f t="shared" si="0"/>
        <v>45145.611111111109</v>
      </c>
      <c r="D5" s="3" t="s">
        <v>23</v>
      </c>
      <c r="E5" t="s">
        <v>25</v>
      </c>
      <c r="F5">
        <v>27.57</v>
      </c>
      <c r="G5" t="s">
        <v>8</v>
      </c>
      <c r="H5">
        <f>VLOOKUP(E5,'Datum Elevations'!$A$2:$C$8,3,FALSE)</f>
        <v>29.4</v>
      </c>
      <c r="I5">
        <f t="shared" si="1"/>
        <v>1.8299999999999983</v>
      </c>
    </row>
    <row r="6" spans="1:10" x14ac:dyDescent="0.25">
      <c r="A6" s="1">
        <v>45161</v>
      </c>
      <c r="B6" s="2">
        <v>0.47222222222222227</v>
      </c>
      <c r="C6" s="3">
        <f t="shared" si="0"/>
        <v>45161.472222222219</v>
      </c>
      <c r="D6" s="3" t="s">
        <v>23</v>
      </c>
      <c r="E6" t="s">
        <v>25</v>
      </c>
      <c r="F6">
        <v>27.36</v>
      </c>
      <c r="G6" t="s">
        <v>8</v>
      </c>
      <c r="H6">
        <f>VLOOKUP(E6,'Datum Elevations'!$A$2:$C$8,3,FALSE)</f>
        <v>29.4</v>
      </c>
      <c r="I6">
        <f t="shared" si="1"/>
        <v>2.0399999999999991</v>
      </c>
    </row>
    <row r="7" spans="1:10" x14ac:dyDescent="0.25">
      <c r="A7" s="1">
        <v>45236</v>
      </c>
      <c r="B7" s="2">
        <v>0.47222222222222227</v>
      </c>
      <c r="C7" s="3">
        <f t="shared" si="0"/>
        <v>45236.472222222219</v>
      </c>
      <c r="D7" s="3" t="s">
        <v>24</v>
      </c>
      <c r="E7" t="s">
        <v>26</v>
      </c>
      <c r="F7">
        <v>25.79</v>
      </c>
      <c r="G7" t="s">
        <v>8</v>
      </c>
      <c r="H7">
        <f>VLOOKUP(E7,'Datum Elevations'!$A$2:$C$8,3,FALSE)</f>
        <v>29.4</v>
      </c>
      <c r="I7">
        <f t="shared" si="1"/>
        <v>3.6099999999999994</v>
      </c>
    </row>
    <row r="8" spans="1:10" x14ac:dyDescent="0.25">
      <c r="A8" s="1">
        <v>45236</v>
      </c>
      <c r="B8" s="2">
        <v>0.4826388888888889</v>
      </c>
      <c r="C8" s="3">
        <f t="shared" si="0"/>
        <v>45236.482638888891</v>
      </c>
      <c r="D8" s="3" t="s">
        <v>24</v>
      </c>
      <c r="E8" t="s">
        <v>25</v>
      </c>
      <c r="F8">
        <v>26.07</v>
      </c>
      <c r="G8" t="s">
        <v>8</v>
      </c>
      <c r="H8">
        <f>VLOOKUP(E8,'Datum Elevations'!$A$2:$C$8,3,FALSE)</f>
        <v>29.4</v>
      </c>
      <c r="I8">
        <f t="shared" si="1"/>
        <v>3.3299999999999983</v>
      </c>
    </row>
    <row r="9" spans="1:10" x14ac:dyDescent="0.25">
      <c r="A9" s="1">
        <v>45351</v>
      </c>
      <c r="B9" s="2">
        <v>0.41111111111111115</v>
      </c>
      <c r="C9" s="3">
        <f t="shared" si="0"/>
        <v>45351.411111111112</v>
      </c>
      <c r="D9" s="3" t="s">
        <v>24</v>
      </c>
      <c r="E9" t="s">
        <v>26</v>
      </c>
      <c r="F9">
        <v>26.12</v>
      </c>
      <c r="G9" t="s">
        <v>8</v>
      </c>
      <c r="H9">
        <v>29.4</v>
      </c>
      <c r="I9">
        <f t="shared" si="1"/>
        <v>3.2799999999999976</v>
      </c>
    </row>
    <row r="10" spans="1:10" x14ac:dyDescent="0.25">
      <c r="A10" s="1">
        <v>45351</v>
      </c>
      <c r="B10" s="2">
        <v>0.41597222222222219</v>
      </c>
      <c r="C10" s="3">
        <f t="shared" si="0"/>
        <v>45351.415972222225</v>
      </c>
      <c r="D10" s="3" t="s">
        <v>24</v>
      </c>
      <c r="E10" t="s">
        <v>25</v>
      </c>
      <c r="F10">
        <v>24.84</v>
      </c>
      <c r="G10" t="s">
        <v>8</v>
      </c>
      <c r="H10">
        <f>VLOOKUP(E10,'[1]Datum Elevations'!$A$2:$C$8,3,FALSE)</f>
        <v>29.4</v>
      </c>
      <c r="I10">
        <f t="shared" si="1"/>
        <v>4.5599999999999987</v>
      </c>
    </row>
    <row r="11" spans="1:10" x14ac:dyDescent="0.25">
      <c r="A11" s="1"/>
      <c r="B11" s="2"/>
      <c r="C11" s="3"/>
      <c r="D11" s="3"/>
    </row>
    <row r="12" spans="1:10" x14ac:dyDescent="0.25">
      <c r="A12" s="1"/>
      <c r="B12" s="2"/>
      <c r="C12" s="3"/>
      <c r="D12" s="3"/>
    </row>
    <row r="13" spans="1:10" x14ac:dyDescent="0.25">
      <c r="A13" s="1"/>
      <c r="B13" s="2"/>
      <c r="C13" s="3"/>
      <c r="D13" s="3"/>
    </row>
    <row r="14" spans="1:10" x14ac:dyDescent="0.25">
      <c r="A14" s="1"/>
      <c r="B14" s="2"/>
      <c r="C14" s="3"/>
      <c r="D14" s="3"/>
    </row>
    <row r="15" spans="1:10" x14ac:dyDescent="0.25">
      <c r="A15" s="1"/>
      <c r="B15" s="2"/>
      <c r="C15" s="3"/>
      <c r="D15" s="3"/>
    </row>
  </sheetData>
  <autoFilter ref="A1:J8">
    <sortState ref="A2:J8">
      <sortCondition ref="C1:C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K8" sqref="K8"/>
    </sheetView>
  </sheetViews>
  <sheetFormatPr defaultRowHeight="15" x14ac:dyDescent="0.25"/>
  <cols>
    <col min="1" max="1" width="10.7109375" bestFit="1" customWidth="1"/>
    <col min="3" max="3" width="15.85546875" bestFit="1" customWidth="1"/>
    <col min="5" max="5" width="15.140625" bestFit="1" customWidth="1"/>
    <col min="6" max="6" width="15.42578125" bestFit="1" customWidth="1"/>
    <col min="7" max="7" width="16.85546875" bestFit="1" customWidth="1"/>
    <col min="8" max="8" width="5.28515625" bestFit="1" customWidth="1"/>
    <col min="9" max="9" width="10.7109375" bestFit="1" customWidth="1"/>
    <col min="10" max="10" width="12.5703125" bestFit="1" customWidth="1"/>
    <col min="11" max="11" width="111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16</v>
      </c>
      <c r="H1" t="s">
        <v>18</v>
      </c>
      <c r="I1" t="s">
        <v>21</v>
      </c>
      <c r="J1" t="s">
        <v>17</v>
      </c>
      <c r="K1" t="s">
        <v>10</v>
      </c>
    </row>
    <row r="2" spans="1:11" x14ac:dyDescent="0.25">
      <c r="A2" s="1">
        <v>45145</v>
      </c>
      <c r="B2" s="2">
        <v>0.60416666666666663</v>
      </c>
      <c r="C2" s="3">
        <f>A2+B2</f>
        <v>45145.604166666664</v>
      </c>
      <c r="D2" t="s">
        <v>25</v>
      </c>
      <c r="E2" t="s">
        <v>19</v>
      </c>
      <c r="G2" t="s">
        <v>19</v>
      </c>
      <c r="J2" t="s">
        <v>19</v>
      </c>
      <c r="K2" t="s">
        <v>11</v>
      </c>
    </row>
    <row r="3" spans="1:11" x14ac:dyDescent="0.25">
      <c r="A3" s="1">
        <v>45145</v>
      </c>
      <c r="B3" s="2">
        <v>0.625</v>
      </c>
      <c r="C3" s="3">
        <f>A3+B3</f>
        <v>45145.625</v>
      </c>
      <c r="D3" t="s">
        <v>25</v>
      </c>
      <c r="F3" t="s">
        <v>19</v>
      </c>
      <c r="H3" t="s">
        <v>19</v>
      </c>
      <c r="J3" t="s">
        <v>19</v>
      </c>
      <c r="K3" t="s">
        <v>12</v>
      </c>
    </row>
    <row r="4" spans="1:11" x14ac:dyDescent="0.25">
      <c r="A4" s="1">
        <v>45161</v>
      </c>
      <c r="B4" s="2">
        <v>0.5</v>
      </c>
      <c r="C4" s="3">
        <f>A4+B4</f>
        <v>45161.5</v>
      </c>
      <c r="D4" t="s">
        <v>25</v>
      </c>
      <c r="E4" t="s">
        <v>19</v>
      </c>
      <c r="F4" t="s">
        <v>19</v>
      </c>
      <c r="G4" t="s">
        <v>19</v>
      </c>
      <c r="I4" t="s">
        <v>19</v>
      </c>
      <c r="J4" t="s">
        <v>19</v>
      </c>
      <c r="K4" t="s">
        <v>13</v>
      </c>
    </row>
    <row r="5" spans="1:11" x14ac:dyDescent="0.25">
      <c r="A5" s="1">
        <v>45161</v>
      </c>
      <c r="B5" s="2">
        <v>0.54166666666666663</v>
      </c>
      <c r="C5" s="3">
        <f>A5+B5</f>
        <v>45161.541666666664</v>
      </c>
      <c r="D5" t="s">
        <v>25</v>
      </c>
      <c r="E5" t="s">
        <v>19</v>
      </c>
      <c r="J5" t="s">
        <v>19</v>
      </c>
      <c r="K5" t="s">
        <v>27</v>
      </c>
    </row>
    <row r="6" spans="1:11" x14ac:dyDescent="0.25">
      <c r="A6" s="1">
        <v>45351</v>
      </c>
      <c r="B6" s="2">
        <v>0.41666666666666669</v>
      </c>
      <c r="C6" s="3">
        <f t="shared" ref="C6:C7" si="0">A6+B6</f>
        <v>45351.416666666664</v>
      </c>
      <c r="D6" t="s">
        <v>25</v>
      </c>
      <c r="E6" t="s">
        <v>19</v>
      </c>
      <c r="F6" t="s">
        <v>19</v>
      </c>
      <c r="G6" t="s">
        <v>19</v>
      </c>
      <c r="H6" t="s">
        <v>19</v>
      </c>
      <c r="I6" t="s">
        <v>19</v>
      </c>
      <c r="J6" t="s">
        <v>19</v>
      </c>
      <c r="K6" t="s">
        <v>28</v>
      </c>
    </row>
    <row r="7" spans="1:11" x14ac:dyDescent="0.25">
      <c r="A7" s="1">
        <v>45351</v>
      </c>
      <c r="B7" s="2">
        <v>0.41111111111111115</v>
      </c>
      <c r="C7" s="3">
        <f t="shared" si="0"/>
        <v>45351.411111111112</v>
      </c>
      <c r="D7" t="s">
        <v>26</v>
      </c>
      <c r="G7" t="s">
        <v>19</v>
      </c>
      <c r="K7" t="s">
        <v>29</v>
      </c>
    </row>
  </sheetData>
  <dataConsolidate/>
  <conditionalFormatting sqref="E2:J5 E8:J25 E6:K7">
    <cfRule type="cellIs" dxfId="0" priority="2" operator="equal">
      <formula>"Y"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13" sqref="A13"/>
    </sheetView>
  </sheetViews>
  <sheetFormatPr defaultRowHeight="15" x14ac:dyDescent="0.25"/>
  <cols>
    <col min="1" max="1" width="12.28515625" customWidth="1"/>
    <col min="2" max="2" width="9.5703125" bestFit="1" customWidth="1"/>
    <col min="3" max="3" width="17.28515625" bestFit="1" customWidth="1"/>
  </cols>
  <sheetData>
    <row r="1" spans="1:3" x14ac:dyDescent="0.25">
      <c r="A1" t="s">
        <v>3</v>
      </c>
      <c r="B1" t="s">
        <v>5</v>
      </c>
      <c r="C1" t="s">
        <v>7</v>
      </c>
    </row>
    <row r="2" spans="1:3" x14ac:dyDescent="0.25">
      <c r="A2" t="s">
        <v>25</v>
      </c>
      <c r="B2" t="s">
        <v>8</v>
      </c>
      <c r="C2">
        <v>29.4</v>
      </c>
    </row>
    <row r="3" spans="1:3" x14ac:dyDescent="0.25">
      <c r="A3" t="s">
        <v>26</v>
      </c>
      <c r="B3" t="s">
        <v>8</v>
      </c>
      <c r="C3">
        <v>29.4</v>
      </c>
    </row>
  </sheetData>
  <autoFilter ref="A1:C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 Level Readings</vt:lpstr>
      <vt:lpstr>Events</vt:lpstr>
      <vt:lpstr>Datum Elevations</vt:lpstr>
      <vt:lpstr>Event flags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2024-04-18T09:40:27Z</dcterms:modified>
</cp:coreProperties>
</file>